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ie\Texte\SNES retraité\le site\"/>
    </mc:Choice>
  </mc:AlternateContent>
  <bookViews>
    <workbookView xWindow="0" yWindow="0" windowWidth="23040" windowHeight="9048" xr2:uid="{00000000-000D-0000-FFFF-FFFF00000000}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E29" i="1" l="1"/>
  <c r="E28" i="1"/>
  <c r="H13" i="1"/>
  <c r="G12" i="1"/>
  <c r="E12" i="1"/>
  <c r="G11" i="1"/>
  <c r="E11" i="1"/>
  <c r="H11" i="1" s="1"/>
  <c r="G10" i="1"/>
  <c r="E10" i="1"/>
  <c r="G9" i="1"/>
  <c r="E9" i="1"/>
  <c r="B12" i="1" s="1"/>
  <c r="G8" i="1"/>
  <c r="E8" i="1"/>
  <c r="H12" i="1"/>
  <c r="E14" i="1" l="1"/>
  <c r="E15" i="1" s="1"/>
  <c r="E16" i="1" s="1"/>
  <c r="H10" i="1"/>
  <c r="H9" i="1"/>
  <c r="H8" i="1"/>
  <c r="I8" i="1" s="1"/>
  <c r="G14" i="1"/>
  <c r="G15" i="1" l="1"/>
  <c r="H14" i="1"/>
  <c r="G16" i="1" l="1"/>
  <c r="H16" i="1" s="1"/>
  <c r="H15" i="1"/>
</calcChain>
</file>

<file path=xl/sharedStrings.xml><?xml version="1.0" encoding="utf-8"?>
<sst xmlns="http://schemas.openxmlformats.org/spreadsheetml/2006/main" count="29" uniqueCount="29">
  <si>
    <t>RETRAITE PERSONNELLE</t>
  </si>
  <si>
    <t>PRINCIPAL</t>
  </si>
  <si>
    <t xml:space="preserve">INDICE BRUT </t>
  </si>
  <si>
    <t>INDICE REEL MAJORE</t>
  </si>
  <si>
    <t>VALEUR ANNUELLE A 100%</t>
  </si>
  <si>
    <t>C.S.G. NON DEDUCTIBLE</t>
  </si>
  <si>
    <t xml:space="preserve">DE L'INDICE </t>
  </si>
  <si>
    <t>C.S.G. DEDUCTIBLE</t>
  </si>
  <si>
    <t>R.D.S.</t>
  </si>
  <si>
    <t>CASA</t>
  </si>
  <si>
    <t xml:space="preserve">IMPOSABLE DU MOIS </t>
  </si>
  <si>
    <t>COTISATION MUTUALISTE</t>
  </si>
  <si>
    <t>Plafond séc soc. Mensuel</t>
  </si>
  <si>
    <t>TOTAL cotisations</t>
  </si>
  <si>
    <t>TOTAL</t>
  </si>
  <si>
    <t>NET PAYE</t>
  </si>
  <si>
    <t xml:space="preserve">AUGMENTATION DE LA COTISATION MGEN </t>
  </si>
  <si>
    <t>AUGMENTATION DE NOTRE PENSION</t>
  </si>
  <si>
    <t xml:space="preserve">Bon courage </t>
  </si>
  <si>
    <t xml:space="preserve">Gilbert </t>
  </si>
  <si>
    <t>taux mgen 3,35%</t>
  </si>
  <si>
    <t>taux mgen 3,47%</t>
  </si>
  <si>
    <t>BULLETIN DE PENSION</t>
  </si>
  <si>
    <t>perte annuelle</t>
  </si>
  <si>
    <t>Neaux taux</t>
  </si>
  <si>
    <t>Montant</t>
  </si>
  <si>
    <t>Perte</t>
  </si>
  <si>
    <t>taux mgen 70 ans 4,17%</t>
  </si>
  <si>
    <t xml:space="preserve">En tapant votre principal vous devez retrouver votre net payé à 1 ou 2 centimes près. Attention cela ne tient pas compte des éventuels NBI et majorations pour enfants.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</si>
</sst>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</font>
    <font>
      <b/>
      <i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2" fillId="0" borderId="0" xfId="0" applyFont="1"/>
    <xf numFmtId="0" fontId="1" fillId="2" borderId="0" xfId="0" applyFont="1" applyFill="1"/>
    <xf numFmtId="10" fontId="2" fillId="0" borderId="0" xfId="2" applyNumberFormat="1" applyFont="1"/>
    <xf numFmtId="44" fontId="2" fillId="0" borderId="0" xfId="1" applyFont="1"/>
    <xf numFmtId="44" fontId="2" fillId="2" borderId="0" xfId="1" applyFont="1" applyFill="1"/>
    <xf numFmtId="10" fontId="2" fillId="2" borderId="0" xfId="2" applyNumberFormat="1" applyFont="1" applyFill="1"/>
    <xf numFmtId="44" fontId="4" fillId="2" borderId="0" xfId="0" applyNumberFormat="1" applyFont="1" applyFill="1"/>
    <xf numFmtId="44" fontId="6" fillId="2" borderId="0" xfId="1" applyFont="1" applyFill="1"/>
    <xf numFmtId="0" fontId="6" fillId="0" borderId="0" xfId="0" applyFont="1"/>
    <xf numFmtId="44" fontId="6" fillId="0" borderId="0" xfId="1" applyFont="1"/>
    <xf numFmtId="0" fontId="1" fillId="0" borderId="0" xfId="0" applyFont="1"/>
    <xf numFmtId="44" fontId="1" fillId="3" borderId="0" xfId="1" applyFont="1" applyFill="1"/>
    <xf numFmtId="10" fontId="2" fillId="0" borderId="0" xfId="0" applyNumberFormat="1" applyFont="1"/>
    <xf numFmtId="10" fontId="5" fillId="0" borderId="0" xfId="2" applyNumberFormat="1" applyFont="1"/>
    <xf numFmtId="10" fontId="0" fillId="0" borderId="0" xfId="0" applyNumberFormat="1"/>
    <xf numFmtId="0" fontId="10" fillId="0" borderId="0" xfId="0" applyFont="1"/>
    <xf numFmtId="10" fontId="7" fillId="0" borderId="0" xfId="0" applyNumberFormat="1" applyFont="1"/>
    <xf numFmtId="44" fontId="7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/>
    </xf>
    <xf numFmtId="44" fontId="11" fillId="4" borderId="1" xfId="0" applyNumberFormat="1" applyFont="1" applyFill="1" applyBorder="1"/>
    <xf numFmtId="10" fontId="9" fillId="0" borderId="0" xfId="2" applyNumberFormat="1" applyFont="1"/>
    <xf numFmtId="0" fontId="1" fillId="2" borderId="0" xfId="0" applyFont="1" applyFill="1" applyAlignment="1">
      <alignment horizontal="center"/>
    </xf>
    <xf numFmtId="44" fontId="4" fillId="2" borderId="0" xfId="1" applyFont="1" applyFill="1" applyProtection="1">
      <protection locked="0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E5" sqref="E5"/>
    </sheetView>
  </sheetViews>
  <sheetFormatPr baseColWidth="10" defaultRowHeight="14.4" x14ac:dyDescent="0.3"/>
  <cols>
    <col min="1" max="1" width="32.88671875" customWidth="1"/>
    <col min="2" max="2" width="16.5546875" customWidth="1"/>
    <col min="3" max="3" width="12.44140625" customWidth="1"/>
    <col min="4" max="4" width="27.5546875" customWidth="1"/>
    <col min="5" max="5" width="19.109375" customWidth="1"/>
    <col min="6" max="6" width="11.5546875" customWidth="1"/>
    <col min="7" max="7" width="14.6640625" customWidth="1"/>
    <col min="8" max="8" width="15.109375" customWidth="1"/>
    <col min="9" max="9" width="15.44140625" customWidth="1"/>
  </cols>
  <sheetData>
    <row r="1" spans="1:9" ht="17.399999999999999" x14ac:dyDescent="0.3">
      <c r="A1" s="25" t="s">
        <v>22</v>
      </c>
      <c r="B1" s="25"/>
      <c r="C1" s="25"/>
      <c r="D1" s="25"/>
      <c r="E1" s="25"/>
    </row>
    <row r="2" spans="1:9" ht="17.399999999999999" x14ac:dyDescent="0.3">
      <c r="A2" s="1"/>
      <c r="B2" s="1"/>
      <c r="C2" s="2"/>
      <c r="D2" s="2"/>
      <c r="E2" s="2"/>
    </row>
    <row r="3" spans="1:9" ht="17.399999999999999" x14ac:dyDescent="0.3">
      <c r="A3" s="3" t="s">
        <v>0</v>
      </c>
      <c r="B3" s="1"/>
      <c r="C3" s="2"/>
      <c r="D3" s="2"/>
      <c r="E3" s="2"/>
    </row>
    <row r="4" spans="1:9" ht="17.399999999999999" x14ac:dyDescent="0.3">
      <c r="A4" s="1"/>
      <c r="B4" s="1"/>
      <c r="C4" s="1"/>
      <c r="D4" s="3" t="s">
        <v>1</v>
      </c>
      <c r="E4" s="26">
        <v>2000</v>
      </c>
    </row>
    <row r="5" spans="1:9" ht="17.399999999999999" x14ac:dyDescent="0.3">
      <c r="A5" s="1"/>
      <c r="B5" s="1"/>
      <c r="C5" s="2"/>
      <c r="D5" s="2"/>
      <c r="E5" s="2"/>
    </row>
    <row r="6" spans="1:9" ht="17.399999999999999" x14ac:dyDescent="0.3">
      <c r="A6" s="1" t="s">
        <v>2</v>
      </c>
      <c r="B6" s="1"/>
      <c r="C6" s="2"/>
      <c r="D6" s="2"/>
      <c r="E6" s="2"/>
      <c r="F6" s="21" t="s">
        <v>24</v>
      </c>
      <c r="G6" s="21" t="s">
        <v>25</v>
      </c>
      <c r="H6" s="21" t="s">
        <v>26</v>
      </c>
    </row>
    <row r="7" spans="1:9" ht="17.399999999999999" x14ac:dyDescent="0.3">
      <c r="A7" s="1" t="s">
        <v>3</v>
      </c>
      <c r="B7" s="1"/>
      <c r="C7" s="1"/>
      <c r="D7" s="1"/>
      <c r="E7" s="1"/>
      <c r="F7" s="17"/>
      <c r="G7" s="17"/>
      <c r="H7" s="17"/>
      <c r="I7" s="22" t="s">
        <v>23</v>
      </c>
    </row>
    <row r="8" spans="1:9" ht="17.399999999999999" x14ac:dyDescent="0.3">
      <c r="A8" s="1" t="s">
        <v>4</v>
      </c>
      <c r="B8" s="1"/>
      <c r="C8" s="4">
        <v>2.4E-2</v>
      </c>
      <c r="D8" s="2" t="s">
        <v>5</v>
      </c>
      <c r="E8" s="5">
        <f>ROUNDUP(($E$4*C8),2)</f>
        <v>48</v>
      </c>
      <c r="F8" s="18">
        <v>4.1000000000000002E-2</v>
      </c>
      <c r="G8" s="19">
        <f>$E$4*F8</f>
        <v>82</v>
      </c>
      <c r="H8" s="19">
        <f>G8-E8</f>
        <v>34</v>
      </c>
      <c r="I8" s="23">
        <f>H8*12</f>
        <v>408</v>
      </c>
    </row>
    <row r="9" spans="1:9" ht="17.399999999999999" x14ac:dyDescent="0.3">
      <c r="A9" s="1" t="s">
        <v>6</v>
      </c>
      <c r="B9" s="6"/>
      <c r="C9" s="7">
        <v>4.2000000000000003E-2</v>
      </c>
      <c r="D9" s="1" t="s">
        <v>7</v>
      </c>
      <c r="E9" s="6">
        <f>ROUND(($E$4*C9),2)</f>
        <v>84</v>
      </c>
      <c r="F9" s="18">
        <v>4.2000000000000003E-2</v>
      </c>
      <c r="G9" s="19">
        <f>$E$4*F9</f>
        <v>84</v>
      </c>
      <c r="H9" s="19">
        <f t="shared" ref="H9:H16" si="0">G9-E9</f>
        <v>0</v>
      </c>
      <c r="I9" s="17"/>
    </row>
    <row r="10" spans="1:9" ht="17.399999999999999" x14ac:dyDescent="0.3">
      <c r="A10" s="1"/>
      <c r="B10" s="1"/>
      <c r="C10" s="4">
        <v>5.0000000000000001E-3</v>
      </c>
      <c r="D10" s="2" t="s">
        <v>8</v>
      </c>
      <c r="E10" s="5">
        <f>$E$4*C10</f>
        <v>10</v>
      </c>
      <c r="F10" s="18">
        <v>5.0000000000000001E-3</v>
      </c>
      <c r="G10" s="19">
        <f>$E$4*F10</f>
        <v>10</v>
      </c>
      <c r="H10" s="19">
        <f t="shared" si="0"/>
        <v>0</v>
      </c>
      <c r="I10" s="17"/>
    </row>
    <row r="11" spans="1:9" ht="17.399999999999999" x14ac:dyDescent="0.3">
      <c r="A11" s="1"/>
      <c r="B11" s="1"/>
      <c r="C11" s="4">
        <v>3.0000000000000001E-3</v>
      </c>
      <c r="D11" s="2" t="s">
        <v>9</v>
      </c>
      <c r="E11" s="5">
        <f>$E$4*C11</f>
        <v>6</v>
      </c>
      <c r="F11" s="18">
        <v>3.0000000000000001E-3</v>
      </c>
      <c r="G11" s="19">
        <f>$E$4*F11</f>
        <v>6</v>
      </c>
      <c r="H11" s="19">
        <f t="shared" si="0"/>
        <v>0</v>
      </c>
      <c r="I11" s="17"/>
    </row>
    <row r="12" spans="1:9" ht="17.399999999999999" x14ac:dyDescent="0.3">
      <c r="A12" s="3" t="s">
        <v>10</v>
      </c>
      <c r="B12" s="8">
        <f>E4-E9</f>
        <v>1916</v>
      </c>
      <c r="C12" s="7">
        <v>4.1700000000000001E-2</v>
      </c>
      <c r="D12" s="1" t="s">
        <v>11</v>
      </c>
      <c r="E12" s="6">
        <f>($E$4*C12)</f>
        <v>83.4</v>
      </c>
      <c r="F12" s="18">
        <v>4.1700000000000001E-2</v>
      </c>
      <c r="G12" s="19">
        <f>$E$4*F12</f>
        <v>83.4</v>
      </c>
      <c r="H12" s="19">
        <f t="shared" si="0"/>
        <v>0</v>
      </c>
      <c r="I12" s="17"/>
    </row>
    <row r="13" spans="1:9" ht="17.399999999999999" x14ac:dyDescent="0.3">
      <c r="A13" s="3"/>
      <c r="B13" s="8"/>
      <c r="C13" s="7"/>
      <c r="D13" s="1"/>
      <c r="E13" s="6"/>
      <c r="F13" s="20"/>
      <c r="G13" s="20"/>
      <c r="H13" s="19">
        <f t="shared" si="0"/>
        <v>0</v>
      </c>
      <c r="I13" s="17"/>
    </row>
    <row r="14" spans="1:9" ht="18" x14ac:dyDescent="0.35">
      <c r="A14" s="1" t="s">
        <v>12</v>
      </c>
      <c r="B14" s="9">
        <v>3031</v>
      </c>
      <c r="C14" s="2"/>
      <c r="D14" s="10" t="s">
        <v>13</v>
      </c>
      <c r="E14" s="11">
        <f>SUM(E8:E12)</f>
        <v>231.4</v>
      </c>
      <c r="F14" s="20"/>
      <c r="G14" s="19">
        <f>SUM(G8:G13)</f>
        <v>265.39999999999998</v>
      </c>
      <c r="H14" s="19">
        <f t="shared" si="0"/>
        <v>33.999999999999972</v>
      </c>
      <c r="I14" s="17"/>
    </row>
    <row r="15" spans="1:9" ht="17.399999999999999" x14ac:dyDescent="0.3">
      <c r="A15" s="1"/>
      <c r="B15" s="1"/>
      <c r="C15" s="1"/>
      <c r="D15" s="1" t="s">
        <v>14</v>
      </c>
      <c r="E15" s="6">
        <f>E4-E14</f>
        <v>1768.6</v>
      </c>
      <c r="F15" s="20"/>
      <c r="G15" s="19">
        <f>E4-G14</f>
        <v>1734.6</v>
      </c>
      <c r="H15" s="19">
        <f>G15-E15</f>
        <v>-34</v>
      </c>
      <c r="I15" s="17"/>
    </row>
    <row r="16" spans="1:9" ht="17.399999999999999" x14ac:dyDescent="0.3">
      <c r="A16" s="1"/>
      <c r="B16" s="1"/>
      <c r="C16" s="2"/>
      <c r="D16" s="12" t="s">
        <v>15</v>
      </c>
      <c r="E16" s="13">
        <f>E15</f>
        <v>1768.6</v>
      </c>
      <c r="F16" s="20"/>
      <c r="G16" s="19">
        <f>G15</f>
        <v>1734.6</v>
      </c>
      <c r="H16" s="19">
        <f t="shared" si="0"/>
        <v>-34</v>
      </c>
      <c r="I16" s="17"/>
    </row>
    <row r="17" spans="1:5" ht="17.399999999999999" x14ac:dyDescent="0.3">
      <c r="A17" s="2"/>
      <c r="B17" s="2"/>
      <c r="C17" s="2"/>
      <c r="D17" s="2"/>
      <c r="E17" s="2"/>
    </row>
    <row r="18" spans="1:5" ht="17.399999999999999" x14ac:dyDescent="0.3">
      <c r="A18" s="2" t="s">
        <v>16</v>
      </c>
      <c r="B18" s="2"/>
      <c r="C18" s="2"/>
      <c r="E18" s="2"/>
    </row>
    <row r="19" spans="1:5" ht="17.399999999999999" x14ac:dyDescent="0.3">
      <c r="A19" s="2"/>
      <c r="B19" s="14"/>
      <c r="C19" s="2"/>
      <c r="E19" s="2"/>
    </row>
    <row r="20" spans="1:5" ht="17.399999999999999" x14ac:dyDescent="0.3">
      <c r="A20" s="2" t="s">
        <v>17</v>
      </c>
      <c r="B20" s="2"/>
      <c r="C20" s="2"/>
      <c r="E20" s="2"/>
    </row>
    <row r="21" spans="1:5" ht="17.399999999999999" x14ac:dyDescent="0.3">
      <c r="A21" s="2"/>
      <c r="B21" s="2"/>
      <c r="C21" s="2"/>
      <c r="E21" s="2"/>
    </row>
    <row r="23" spans="1:5" ht="17.399999999999999" x14ac:dyDescent="0.3">
      <c r="A23" s="2" t="s">
        <v>28</v>
      </c>
    </row>
    <row r="24" spans="1:5" ht="17.399999999999999" x14ac:dyDescent="0.3">
      <c r="A24" s="2" t="s">
        <v>18</v>
      </c>
    </row>
    <row r="25" spans="1:5" ht="17.399999999999999" x14ac:dyDescent="0.3">
      <c r="A25" s="2" t="s">
        <v>19</v>
      </c>
    </row>
    <row r="27" spans="1:5" x14ac:dyDescent="0.3">
      <c r="C27">
        <v>2010</v>
      </c>
      <c r="D27" t="s">
        <v>20</v>
      </c>
    </row>
    <row r="28" spans="1:5" x14ac:dyDescent="0.3">
      <c r="C28">
        <v>2011</v>
      </c>
      <c r="D28" t="s">
        <v>21</v>
      </c>
      <c r="E28" s="15">
        <f>3.47%-3.35%</f>
        <v>1.1999999999999997E-3</v>
      </c>
    </row>
    <row r="29" spans="1:5" x14ac:dyDescent="0.3">
      <c r="C29">
        <v>2017</v>
      </c>
      <c r="D29" s="16" t="s">
        <v>27</v>
      </c>
      <c r="E29" s="24">
        <f>4.17%-3.47%</f>
        <v>6.9999999999999993E-3</v>
      </c>
    </row>
  </sheetData>
  <sheetProtection password="C8C9" sheet="1" objects="1" scenarios="1"/>
  <protectedRanges>
    <protectedRange sqref="E4" name="Plage1"/>
  </protectedRanges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</dc:creator>
  <cp:lastModifiedBy>Diamantis Michel</cp:lastModifiedBy>
  <dcterms:created xsi:type="dcterms:W3CDTF">2017-12-06T13:25:40Z</dcterms:created>
  <dcterms:modified xsi:type="dcterms:W3CDTF">2018-01-12T13:32:04Z</dcterms:modified>
</cp:coreProperties>
</file>